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B20" i="1" l="1"/>
  <c r="G20" i="1"/>
  <c r="E20" i="1"/>
  <c r="C20" i="1"/>
  <c r="B15" i="1" l="1"/>
  <c r="G18" i="1"/>
  <c r="E18" i="1"/>
  <c r="C18" i="1"/>
  <c r="G17" i="1"/>
  <c r="E17" i="1"/>
  <c r="C17" i="1"/>
  <c r="G14" i="1"/>
  <c r="G13" i="1"/>
  <c r="E14" i="1"/>
  <c r="E13" i="1"/>
  <c r="G11" i="1"/>
  <c r="E11" i="1"/>
  <c r="C11" i="1"/>
  <c r="G10" i="1"/>
  <c r="E10" i="1"/>
  <c r="C10" i="1"/>
  <c r="G9" i="1"/>
  <c r="E9" i="1"/>
  <c r="C9" i="1"/>
  <c r="G8" i="1"/>
  <c r="E8" i="1"/>
  <c r="C8" i="1"/>
  <c r="B17" i="1" l="1"/>
  <c r="B18" i="1" l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<sst xmlns="http://schemas.openxmlformats.org/spreadsheetml/2006/main" count="27" uniqueCount="27">
  <si>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</si>
  <si>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</si>
  <si>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</si>
  <si>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</si>
  <si>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</si>
  <si>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</si>
  <si>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</si>
  <si>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</si>
  <si>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</si>
  <si>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</si>
  <si>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</si>
  <si>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</si>
  <si>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</si>
  <si>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</si>
  <si>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</si>
  <si>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</si>
  <si>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</si>
  <si>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</si>
  <si>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</si>
  <si>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</si>
  <si>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</si>
  <si>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</si>
  <si>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</si>
  <si>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</si>
  <si>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Информация о полученной экономии,  рублей</t>
  </si>
  <si>
    <t>7. Экономия по результатам закупок (стр. 6 - стр. 6.1)</t>
  </si>
  <si>
    <t>I кв.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</si>
</sst>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6" xfId="0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horizontal="justify" vertical="center" wrapText="1"/>
    </xf>
    <xf numFmtId="4" fontId="6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justify" vertical="center" wrapText="1"/>
    </xf>
    <xf numFmtId="4" fontId="9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10" workbookViewId="0">
      <selection activeCell="B21" sqref="B21"/>
    </sheetView>
  </sheetViews>
  <sheetFormatPr defaultRowHeight="15" x14ac:dyDescent="0.25"/>
  <cols>
    <col min="1" max="1" width="40.85546875" customWidth="1"/>
    <col min="2" max="2" width="20.710937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24" t="s">
        <v>0</v>
      </c>
      <c r="B1" s="25"/>
      <c r="C1" s="25"/>
      <c r="D1" s="25"/>
      <c r="E1" s="25"/>
      <c r="F1" s="25"/>
      <c r="G1" s="25"/>
      <c r="H1" s="26"/>
    </row>
    <row r="2" spans="1:15" ht="32.25" customHeight="1" thickBot="1" x14ac:dyDescent="0.3">
      <c r="A2" s="1" t="s">
        <v>1</v>
      </c>
      <c r="B2" s="27" t="s">
        <v>26</v>
      </c>
      <c r="C2" s="28"/>
      <c r="D2" s="28"/>
      <c r="E2" s="28"/>
      <c r="F2" s="28"/>
      <c r="G2" s="28"/>
      <c r="H2" s="29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30"/>
      <c r="B3" s="33" t="s">
        <v>2</v>
      </c>
      <c r="C3" s="35" t="s">
        <v>3</v>
      </c>
      <c r="D3" s="36"/>
      <c r="E3" s="36"/>
      <c r="F3" s="36"/>
      <c r="G3" s="36"/>
      <c r="H3" s="37"/>
    </row>
    <row r="4" spans="1:15" ht="45" customHeight="1" thickBot="1" x14ac:dyDescent="0.3">
      <c r="A4" s="31"/>
      <c r="B4" s="33"/>
      <c r="C4" s="17" t="s">
        <v>4</v>
      </c>
      <c r="D4" s="19"/>
      <c r="E4" s="17" t="s">
        <v>5</v>
      </c>
      <c r="F4" s="19"/>
      <c r="G4" s="38" t="s">
        <v>6</v>
      </c>
      <c r="H4" s="38" t="s">
        <v>7</v>
      </c>
    </row>
    <row r="5" spans="1:15" ht="75" customHeight="1" thickBot="1" x14ac:dyDescent="0.3">
      <c r="A5" s="32"/>
      <c r="B5" s="34"/>
      <c r="C5" s="3" t="s">
        <v>8</v>
      </c>
      <c r="D5" s="3" t="s">
        <v>9</v>
      </c>
      <c r="E5" s="3" t="s">
        <v>10</v>
      </c>
      <c r="F5" s="3" t="s">
        <v>11</v>
      </c>
      <c r="G5" s="34"/>
      <c r="H5" s="34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7" t="s">
        <v>12</v>
      </c>
      <c r="B7" s="18"/>
      <c r="C7" s="18"/>
      <c r="D7" s="18"/>
      <c r="E7" s="18"/>
      <c r="F7" s="18"/>
      <c r="G7" s="18"/>
      <c r="H7" s="19"/>
    </row>
    <row r="8" spans="1:15" ht="47.25" customHeight="1" thickBot="1" x14ac:dyDescent="0.3">
      <c r="A8" s="5" t="s">
        <v>13</v>
      </c>
      <c r="B8" s="6">
        <f>C8+D8+E8+F8+G8+H8</f>
        <v>1025</v>
      </c>
      <c r="C8" s="6">
        <f>13+1</f>
        <v>14</v>
      </c>
      <c r="D8" s="6"/>
      <c r="E8" s="6">
        <f>609+282</f>
        <v>891</v>
      </c>
      <c r="F8" s="6"/>
      <c r="G8" s="6">
        <f>97+23</f>
        <v>120</v>
      </c>
      <c r="H8" s="6"/>
    </row>
    <row r="9" spans="1:15" ht="31.5" customHeight="1" thickBot="1" x14ac:dyDescent="0.3">
      <c r="A9" s="5" t="s">
        <v>14</v>
      </c>
      <c r="B9" s="6">
        <f>C9+D9+E9+F9+G9+H9</f>
        <v>644</v>
      </c>
      <c r="C9" s="6">
        <f>1+9</f>
        <v>10</v>
      </c>
      <c r="D9" s="6"/>
      <c r="E9" s="6">
        <f>188+363</f>
        <v>551</v>
      </c>
      <c r="F9" s="6"/>
      <c r="G9" s="6">
        <f>14+69</f>
        <v>83</v>
      </c>
      <c r="H9" s="6"/>
    </row>
    <row r="10" spans="1:15" ht="46.5" customHeight="1" thickBot="1" x14ac:dyDescent="0.3">
      <c r="A10" s="5" t="s">
        <v>15</v>
      </c>
      <c r="B10" s="6">
        <f>C10+D10+E10+F10+G10+H10</f>
        <v>284</v>
      </c>
      <c r="C10" s="6">
        <f>1+3</f>
        <v>4</v>
      </c>
      <c r="D10" s="6"/>
      <c r="E10" s="6">
        <f>91+170</f>
        <v>261</v>
      </c>
      <c r="F10" s="6"/>
      <c r="G10" s="6">
        <f>6+13</f>
        <v>19</v>
      </c>
      <c r="H10" s="6"/>
    </row>
    <row r="11" spans="1:15" ht="34.5" customHeight="1" thickBot="1" x14ac:dyDescent="0.3">
      <c r="A11" s="5" t="s">
        <v>16</v>
      </c>
      <c r="B11" s="6">
        <f>C11+D11+E11+F11+G11+H11</f>
        <v>741</v>
      </c>
      <c r="C11" s="6">
        <f>10</f>
        <v>10</v>
      </c>
      <c r="D11" s="6"/>
      <c r="E11" s="6">
        <f>191+439</f>
        <v>630</v>
      </c>
      <c r="F11" s="6"/>
      <c r="G11" s="6">
        <f>17+84</f>
        <v>101</v>
      </c>
      <c r="H11" s="6"/>
    </row>
    <row r="12" spans="1:15" ht="15.75" thickBot="1" x14ac:dyDescent="0.3">
      <c r="A12" s="17" t="s">
        <v>17</v>
      </c>
      <c r="B12" s="18"/>
      <c r="C12" s="18"/>
      <c r="D12" s="18"/>
      <c r="E12" s="18"/>
      <c r="F12" s="18"/>
      <c r="G12" s="18"/>
      <c r="H12" s="19"/>
    </row>
    <row r="13" spans="1:15" ht="33" customHeight="1" thickBot="1" x14ac:dyDescent="0.3">
      <c r="A13" s="5" t="s">
        <v>18</v>
      </c>
      <c r="B13" s="6">
        <f>C13+D13+E13+F13+G13+H13</f>
        <v>1786</v>
      </c>
      <c r="C13" s="6">
        <v>20</v>
      </c>
      <c r="D13" s="6"/>
      <c r="E13" s="6">
        <f>1124+441</f>
        <v>1565</v>
      </c>
      <c r="F13" s="6"/>
      <c r="G13" s="6">
        <f>159+42</f>
        <v>201</v>
      </c>
      <c r="H13" s="6"/>
    </row>
    <row r="14" spans="1:15" ht="51" customHeight="1" thickBot="1" x14ac:dyDescent="0.3">
      <c r="A14" s="5" t="s">
        <v>19</v>
      </c>
      <c r="B14" s="6">
        <f>C14+D14+E14+F14+G14+H14</f>
        <v>162</v>
      </c>
      <c r="C14" s="6">
        <v>0</v>
      </c>
      <c r="D14" s="6"/>
      <c r="E14" s="9">
        <f>102+49</f>
        <v>151</v>
      </c>
      <c r="F14" s="6"/>
      <c r="G14" s="6">
        <f>11</f>
        <v>11</v>
      </c>
      <c r="H14" s="6"/>
    </row>
    <row r="15" spans="1:15" ht="39.75" customHeight="1" thickBot="1" x14ac:dyDescent="0.3">
      <c r="A15" s="5" t="s">
        <v>20</v>
      </c>
      <c r="B15" s="6">
        <f>C15+E15+G15</f>
        <v>11</v>
      </c>
      <c r="C15" s="6">
        <v>1</v>
      </c>
      <c r="D15" s="6"/>
      <c r="E15" s="6">
        <v>5</v>
      </c>
      <c r="F15" s="6"/>
      <c r="G15" s="6">
        <v>5</v>
      </c>
      <c r="H15" s="6"/>
    </row>
    <row r="16" spans="1:15" ht="30" customHeight="1" thickBot="1" x14ac:dyDescent="0.3">
      <c r="A16" s="17" t="s">
        <v>21</v>
      </c>
      <c r="B16" s="18"/>
      <c r="C16" s="18"/>
      <c r="D16" s="18"/>
      <c r="E16" s="18"/>
      <c r="F16" s="18"/>
      <c r="G16" s="18"/>
      <c r="H16" s="19"/>
    </row>
    <row r="17" spans="1:8" ht="57" customHeight="1" thickBot="1" x14ac:dyDescent="0.3">
      <c r="A17" s="12" t="s">
        <v>22</v>
      </c>
      <c r="B17" s="13">
        <f>C17+D17+E17+F17+G17+H17</f>
        <v>7810093605.7999992</v>
      </c>
      <c r="C17" s="13">
        <f>3365670047.06+675000</f>
        <v>3366345047.0599999</v>
      </c>
      <c r="D17" s="13"/>
      <c r="E17" s="13">
        <f>4034236933.45+284534871.7</f>
        <v>4318771805.1499996</v>
      </c>
      <c r="F17" s="13"/>
      <c r="G17" s="13">
        <f>119173916.68+5802836.91</f>
        <v>124976753.59</v>
      </c>
      <c r="H17" s="13"/>
    </row>
    <row r="18" spans="1:8" ht="46.5" customHeight="1" thickBot="1" x14ac:dyDescent="0.3">
      <c r="A18" s="12" t="s">
        <v>23</v>
      </c>
      <c r="B18" s="13">
        <f>C18+D18+E18+F18+G18+H18</f>
        <v>6993234606.8800001</v>
      </c>
      <c r="C18" s="13">
        <f>3273933073.06</f>
        <v>3273933073.0599999</v>
      </c>
      <c r="D18" s="13"/>
      <c r="E18" s="14">
        <f>3606466294.32+13494162.04</f>
        <v>3619960456.3600001</v>
      </c>
      <c r="F18" s="13"/>
      <c r="G18" s="13">
        <f>93910652.55+5430424.91</f>
        <v>99341077.459999993</v>
      </c>
      <c r="H18" s="13"/>
    </row>
    <row r="19" spans="1:8" ht="15.75" thickBot="1" x14ac:dyDescent="0.3">
      <c r="A19" s="20" t="s">
        <v>24</v>
      </c>
      <c r="B19" s="21"/>
      <c r="C19" s="21"/>
      <c r="D19" s="21"/>
      <c r="E19" s="21"/>
      <c r="F19" s="22"/>
      <c r="G19" s="21"/>
      <c r="H19" s="23"/>
    </row>
    <row r="20" spans="1:8" ht="33.75" customHeight="1" thickBot="1" x14ac:dyDescent="0.3">
      <c r="A20" s="15" t="s">
        <v>25</v>
      </c>
      <c r="B20" s="13">
        <f>C20+E20+G20</f>
        <v>185101075.60000008</v>
      </c>
      <c r="C20" s="13">
        <f>C18-3193329627</f>
        <v>80603446.059999943</v>
      </c>
      <c r="D20" s="13"/>
      <c r="E20" s="13">
        <f>E18-3519255995</f>
        <v>100704461.36000013</v>
      </c>
      <c r="F20" s="16"/>
      <c r="G20" s="13">
        <f>G18-95547909.28</f>
        <v>3793168.1799999923</v>
      </c>
      <c r="H20" s="13"/>
    </row>
    <row r="21" spans="1:8" x14ac:dyDescent="0.25">
      <c r="B21" s="11"/>
      <c r="E21" s="7"/>
      <c r="F21" s="8"/>
    </row>
    <row r="23" spans="1:8" x14ac:dyDescent="0.25">
      <c r="E23" s="10"/>
    </row>
  </sheetData>
  <mergeCells count="13">
    <mergeCell ref="A7:H7"/>
    <mergeCell ref="A12:H12"/>
    <mergeCell ref="A16:H16"/>
    <mergeCell ref="A19:H19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2024-04-01T08:50:17Z</dcterms:modified>
</cp:coreProperties>
</file>